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факт 2010" sheetId="1" r:id="rId1"/>
  </sheets>
  <definedNames/>
  <calcPr fullCalcOnLoad="1"/>
</workbook>
</file>

<file path=xl/sharedStrings.xml><?xml version="1.0" encoding="utf-8"?>
<sst xmlns="http://schemas.openxmlformats.org/spreadsheetml/2006/main" count="288" uniqueCount="203">
  <si>
    <t>№ п/п</t>
  </si>
  <si>
    <t>Наименование показателей</t>
  </si>
  <si>
    <t>Ед. изм.</t>
  </si>
  <si>
    <t>Топливо на технологические цели, всего,
в том числе:</t>
  </si>
  <si>
    <t>тыс. руб.</t>
  </si>
  <si>
    <t>Газ природный, поставляемый по 
регулируемым ценам</t>
  </si>
  <si>
    <t>1.1</t>
  </si>
  <si>
    <t>1.2</t>
  </si>
  <si>
    <t>1.1.2</t>
  </si>
  <si>
    <t>1.1.1</t>
  </si>
  <si>
    <t>количество</t>
  </si>
  <si>
    <t>м3</t>
  </si>
  <si>
    <t>цена</t>
  </si>
  <si>
    <t>Газ природный, поставляемый по 
нерегулируемым ценам</t>
  </si>
  <si>
    <t>1.2.1</t>
  </si>
  <si>
    <t>1.2.2</t>
  </si>
  <si>
    <t>Затраты на электрическую энергию</t>
  </si>
  <si>
    <t>2.1</t>
  </si>
  <si>
    <t>2.2</t>
  </si>
  <si>
    <t>руб./тыс.м3</t>
  </si>
  <si>
    <t>тыс. кВтч</t>
  </si>
  <si>
    <t>Вода на технологические нужды</t>
  </si>
  <si>
    <t>3.1</t>
  </si>
  <si>
    <t>3.2</t>
  </si>
  <si>
    <t>тыс.м3</t>
  </si>
  <si>
    <t>руб./м3</t>
  </si>
  <si>
    <t>Оплата труда производственных рабочих</t>
  </si>
  <si>
    <t>5.1</t>
  </si>
  <si>
    <t>Отчисления на соц. нужды</t>
  </si>
  <si>
    <t>Численность</t>
  </si>
  <si>
    <t>1</t>
  </si>
  <si>
    <t>2</t>
  </si>
  <si>
    <t>3</t>
  </si>
  <si>
    <t>4</t>
  </si>
  <si>
    <t>5</t>
  </si>
  <si>
    <t>6</t>
  </si>
  <si>
    <t>чел.</t>
  </si>
  <si>
    <t>7</t>
  </si>
  <si>
    <t>Амортизация оборудования</t>
  </si>
  <si>
    <t>8</t>
  </si>
  <si>
    <t>Отчисления в ремонтный фонд</t>
  </si>
  <si>
    <t>9</t>
  </si>
  <si>
    <t>10</t>
  </si>
  <si>
    <t>11</t>
  </si>
  <si>
    <t>12</t>
  </si>
  <si>
    <t>Другие затраты, относимые на себестоимость</t>
  </si>
  <si>
    <t>13</t>
  </si>
  <si>
    <t>Покупная энергия</t>
  </si>
  <si>
    <t>14</t>
  </si>
  <si>
    <t>Прочие расходы, не вошедшие в вышеперечисленные статьи затрат</t>
  </si>
  <si>
    <t>15</t>
  </si>
  <si>
    <t>Итого производственная себестоимость</t>
  </si>
  <si>
    <t>16</t>
  </si>
  <si>
    <t>17</t>
  </si>
  <si>
    <t>Выработка тепловой энергии</t>
  </si>
  <si>
    <t>18</t>
  </si>
  <si>
    <t>Отпуск энергии в сеть</t>
  </si>
  <si>
    <t>тыс. Гкал</t>
  </si>
  <si>
    <t>19</t>
  </si>
  <si>
    <t>Потери</t>
  </si>
  <si>
    <t>то же, в %</t>
  </si>
  <si>
    <t>20</t>
  </si>
  <si>
    <t>Полезный отпуск энергии</t>
  </si>
  <si>
    <t>%</t>
  </si>
  <si>
    <t>20.1</t>
  </si>
  <si>
    <t>для собственного потребления</t>
  </si>
  <si>
    <t>бюджетным потребителям</t>
  </si>
  <si>
    <t>жилищным организациям и населению</t>
  </si>
  <si>
    <t>20.2</t>
  </si>
  <si>
    <t>20.3</t>
  </si>
  <si>
    <t>20.4</t>
  </si>
  <si>
    <t>прочим потребителям</t>
  </si>
  <si>
    <t>21</t>
  </si>
  <si>
    <t>Себестоимость единицы тепловой энергии</t>
  </si>
  <si>
    <t>руб./Гкал</t>
  </si>
  <si>
    <t>22</t>
  </si>
  <si>
    <t>Средний одноставочный тариф</t>
  </si>
  <si>
    <t>руб./кВтч</t>
  </si>
  <si>
    <t>5.2</t>
  </si>
  <si>
    <t>Средняя заработная плата</t>
  </si>
  <si>
    <t>Наименование показателя</t>
  </si>
  <si>
    <t>Гкал/час</t>
  </si>
  <si>
    <t>км</t>
  </si>
  <si>
    <t>за 2010 год</t>
  </si>
  <si>
    <t>руб.</t>
  </si>
  <si>
    <t>Показатель</t>
  </si>
  <si>
    <t>Значение показателя</t>
  </si>
  <si>
    <t>1. Тариф на покупку энергии</t>
  </si>
  <si>
    <t>1.1. Топливная составляющая тарифа</t>
  </si>
  <si>
    <t>1.2. Покупная энергия в тарифе</t>
  </si>
  <si>
    <t>1.3. Другие затраты и прибыль в тарифе</t>
  </si>
  <si>
    <t>2. Плата за услуги по передаче энергии</t>
  </si>
  <si>
    <t>2.1. Ставка за содержание сетей</t>
  </si>
  <si>
    <t>2.2. Ставка по оплате потерь</t>
  </si>
  <si>
    <t>3. Средний одноставочный тариф</t>
  </si>
  <si>
    <t>4. Недополученный по независимым причинам доход</t>
  </si>
  <si>
    <t>5. Избыток средств полученных в предыдущем периоде</t>
  </si>
  <si>
    <t>6. Полный тариф на тепловую энергию</t>
  </si>
  <si>
    <t>Всего</t>
  </si>
  <si>
    <t>Произ-водство</t>
  </si>
  <si>
    <t xml:space="preserve">Передача </t>
  </si>
  <si>
    <t>кг у. т./Гкал</t>
  </si>
  <si>
    <t>куб.м/Гкал</t>
  </si>
  <si>
    <t>Водоотведение</t>
  </si>
  <si>
    <t>3.3</t>
  </si>
  <si>
    <t>3.5.</t>
  </si>
  <si>
    <t xml:space="preserve">Реагенты </t>
  </si>
  <si>
    <t>4.1</t>
  </si>
  <si>
    <t>3.4</t>
  </si>
  <si>
    <t>4.2</t>
  </si>
  <si>
    <t>Соль поваренная</t>
  </si>
  <si>
    <t>кг</t>
  </si>
  <si>
    <t>руб/кг</t>
  </si>
  <si>
    <t>Цеховые расходы, том числе:</t>
  </si>
  <si>
    <t>расходы на оплату труда</t>
  </si>
  <si>
    <t>отчисления на соц. нужды</t>
  </si>
  <si>
    <t>Общехозяйственные расходы, в том числе:</t>
  </si>
  <si>
    <t>Налог на имущество</t>
  </si>
  <si>
    <t>ВСЕГО РАСХОДОВ</t>
  </si>
  <si>
    <t xml:space="preserve">а) </t>
  </si>
  <si>
    <t>Вид регулируемой деятельности</t>
  </si>
  <si>
    <t xml:space="preserve">производство и передача тепловой энергии </t>
  </si>
  <si>
    <t>б)</t>
  </si>
  <si>
    <t>в)</t>
  </si>
  <si>
    <t xml:space="preserve">г) </t>
  </si>
  <si>
    <t xml:space="preserve">д) </t>
  </si>
  <si>
    <t>е)</t>
  </si>
  <si>
    <t>балансовая стоимость основных производственных фондов на 01.01.11</t>
  </si>
  <si>
    <t>ввод основных производственных фондов</t>
  </si>
  <si>
    <t>вывод основных производственных фондов</t>
  </si>
  <si>
    <t>балансовая стоимость основных производственных фондов на 01.01.10</t>
  </si>
  <si>
    <t>ж)</t>
  </si>
  <si>
    <t>з)</t>
  </si>
  <si>
    <t>и)</t>
  </si>
  <si>
    <t>Сложившиеся тарифы на тепловую энергию для потребителей</t>
  </si>
  <si>
    <t>к)</t>
  </si>
  <si>
    <t>л)</t>
  </si>
  <si>
    <t>объем покупаемой тепловой энергии, тыс.Гкал</t>
  </si>
  <si>
    <t>м)</t>
  </si>
  <si>
    <t>объем тепловой энергии,отпущенной потребителям по приборам учета</t>
  </si>
  <si>
    <t>объем тепловой энергии,отпущенной потребителям, расчетным методом</t>
  </si>
  <si>
    <t>под-пункт</t>
  </si>
  <si>
    <t>н)</t>
  </si>
  <si>
    <t>технологические потери тепловой энергии при передаче по тепловым сетям, %</t>
  </si>
  <si>
    <t>о)</t>
  </si>
  <si>
    <t>-</t>
  </si>
  <si>
    <t>п)</t>
  </si>
  <si>
    <t>р)</t>
  </si>
  <si>
    <t>с)</t>
  </si>
  <si>
    <t>т)</t>
  </si>
  <si>
    <t>у)</t>
  </si>
  <si>
    <t>Выручка от регулируемого вида деятельности за 2010 год без НДС</t>
  </si>
  <si>
    <t>валовая прибыль от продажи тепловой энергии</t>
  </si>
  <si>
    <t>чистая прибыль от регулируемого вида деятельности</t>
  </si>
  <si>
    <t>изменение стоимости основных фондов,</t>
  </si>
  <si>
    <t>годовая бухгалтерская отчетность не раскрывается, т.к. выручка от регулируемой деятельности не превышает 80% совокупной выручки за отчетный год (0,7% за 2010 год)</t>
  </si>
  <si>
    <t>установленная тепловая мощность</t>
  </si>
  <si>
    <t>присоединенная нагрузка</t>
  </si>
  <si>
    <t>объем выработанной теловой энергии тепловой энергии</t>
  </si>
  <si>
    <t>объем тепловой энергии,отпущенной потребителям, в том числе:</t>
  </si>
  <si>
    <t>Пока-затель</t>
  </si>
  <si>
    <t>штук</t>
  </si>
  <si>
    <t>человек</t>
  </si>
  <si>
    <t xml:space="preserve">среднесписочная численность основного производственного персонала </t>
  </si>
  <si>
    <t>количество теплоэлектростанций</t>
  </si>
  <si>
    <t xml:space="preserve">количество тепловых станций и котельных </t>
  </si>
  <si>
    <t xml:space="preserve">количество тепловых пунктов </t>
  </si>
  <si>
    <t>протяженность разводящих сетей (в однотрубном исчислении)</t>
  </si>
  <si>
    <t>ф)</t>
  </si>
  <si>
    <t>удельный расход условного топлива на единицу тепловой энергии, отпускаемой в тепловую сеть</t>
  </si>
  <si>
    <t>х)</t>
  </si>
  <si>
    <t>удельный расход электрической энергии на единицу тепловой энергии, отпускаемой в тепловую сеть</t>
  </si>
  <si>
    <t>ц)</t>
  </si>
  <si>
    <t>удельный расход холодной на единицу тепловой энергии, отпускаемой в тепловую сеть</t>
  </si>
  <si>
    <t>кВтч/
Гкал</t>
  </si>
  <si>
    <t xml:space="preserve">Информация об основных потребительских характеристиках регулируемых товаров и услуг регулируемых организацией и их соответствии государственным и иным утвержденным стандартам качества </t>
  </si>
  <si>
    <t>а)</t>
  </si>
  <si>
    <t>количество часов (суммарно за календарный год), превышающих допустимую продолжительность перерыва подачи тепловой энергии;
количество потребителей, затронутых ограничениями подачи тепловой энергии</t>
  </si>
  <si>
    <t>количество аварий на системе теплоснабжения (единиц на км)</t>
  </si>
  <si>
    <t>аварий 
не было</t>
  </si>
  <si>
    <t>количество часов (суммарно за календарный год)отклонения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</si>
  <si>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</si>
  <si>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Инвестиционная программа отсутствует.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</si>
  <si>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</si>
  <si>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</si>
  <si>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1 квартал 2010 года</t>
  </si>
  <si>
    <t>2 квартал 2010 года</t>
  </si>
  <si>
    <t>3 квартал 2010 года</t>
  </si>
  <si>
    <t>4 квартал 2010 года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</si>
  <si>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</si>
  <si>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</si>
  <si>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г)</t>
  </si>
  <si>
    <t>резерв мощности системы теплоснабжения, Гкал/час</t>
  </si>
  <si>
    <t>п. 15.</t>
  </si>
  <si>
    <t>п. 16.</t>
  </si>
  <si>
    <t>п. 18.</t>
  </si>
  <si>
    <t xml:space="preserve">п.14 </t>
  </si>
  <si>
    <t>Информация об основных показателях финансово-хозяйственной деятельности</t>
  </si>
  <si>
    <t>протяженность магистральных сетей и тепловых вводов 
(в однотрубном исчислении)</t>
  </si>
  <si>
    <t>Раскрытие информации в сфере теплоснабжения 
и сфере оказания услуг по передаче тепловой энергии в соответствии 
с Постановлением Правительства РФ от 30.12.2009 № 1140 
за 2010 год</t>
  </si>
  <si>
    <t>Фактическая себестоимость, связанная с производством и передачей тепловой энергии,</t>
  </si>
  <si>
    <t>по котельной ЗАО "Машиностроительный завод им. В.В. Воровского"</t>
  </si>
  <si>
    <t>Генеральный директор                                                           В.Н. Шишкин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</si>
</sst>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00"/>
    <numFmt numFmtId="168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A99" sqref="A99"/>
    </sheetView>
  </sheetViews>
  <sheetFormatPr defaultColWidth="9.00390625" defaultRowHeight="12.75"/>
  <cols>
    <col min="1" max="1" width="5.875" style="10" customWidth="1"/>
    <col min="2" max="2" width="42.25390625" style="1" customWidth="1"/>
    <col min="3" max="3" width="12.625" style="1" customWidth="1"/>
    <col min="4" max="4" width="11.375" style="11" customWidth="1"/>
    <col min="5" max="5" width="11.00390625" style="11" customWidth="1"/>
    <col min="6" max="6" width="10.875" style="11" customWidth="1"/>
    <col min="7" max="16384" width="9.125" style="1" customWidth="1"/>
  </cols>
  <sheetData>
    <row r="1" spans="1:6" ht="70.5" customHeight="1">
      <c r="A1" s="65" t="s">
        <v>199</v>
      </c>
      <c r="B1" s="65"/>
      <c r="C1" s="65"/>
      <c r="D1" s="65"/>
      <c r="E1" s="65"/>
      <c r="F1" s="65"/>
    </row>
    <row r="2" spans="1:6" ht="15.75">
      <c r="A2" s="42" t="s">
        <v>196</v>
      </c>
      <c r="B2" s="42" t="s">
        <v>197</v>
      </c>
      <c r="C2" s="42"/>
      <c r="D2" s="42"/>
      <c r="E2" s="42"/>
      <c r="F2" s="42"/>
    </row>
    <row r="3" spans="1:6" ht="31.5" customHeight="1">
      <c r="A3" s="31" t="s">
        <v>141</v>
      </c>
      <c r="B3" s="68" t="s">
        <v>80</v>
      </c>
      <c r="C3" s="68"/>
      <c r="D3" s="50" t="s">
        <v>2</v>
      </c>
      <c r="E3" s="66" t="s">
        <v>85</v>
      </c>
      <c r="F3" s="67"/>
    </row>
    <row r="4" spans="1:6" ht="15.75">
      <c r="A4" s="18" t="s">
        <v>119</v>
      </c>
      <c r="B4" s="5" t="s">
        <v>120</v>
      </c>
      <c r="C4" s="70" t="s">
        <v>121</v>
      </c>
      <c r="D4" s="70"/>
      <c r="E4" s="70"/>
      <c r="F4" s="70"/>
    </row>
    <row r="5" spans="1:6" ht="31.5" customHeight="1">
      <c r="A5" s="26" t="s">
        <v>122</v>
      </c>
      <c r="B5" s="76" t="s">
        <v>151</v>
      </c>
      <c r="C5" s="77"/>
      <c r="D5" s="36" t="s">
        <v>4</v>
      </c>
      <c r="E5" s="78">
        <v>2948.12</v>
      </c>
      <c r="F5" s="79"/>
    </row>
    <row r="6" spans="1:6" ht="15.75">
      <c r="A6" s="23" t="s">
        <v>123</v>
      </c>
      <c r="B6" s="24" t="s">
        <v>200</v>
      </c>
      <c r="C6" s="24"/>
      <c r="D6" s="24"/>
      <c r="E6" s="24"/>
      <c r="F6" s="24"/>
    </row>
    <row r="7" spans="1:6" ht="15.75">
      <c r="A7" s="69" t="s">
        <v>201</v>
      </c>
      <c r="B7" s="69"/>
      <c r="C7" s="69"/>
      <c r="D7" s="69"/>
      <c r="E7" s="69"/>
      <c r="F7" s="69"/>
    </row>
    <row r="8" spans="1:6" ht="15.75" customHeight="1">
      <c r="A8" s="47" t="s">
        <v>83</v>
      </c>
      <c r="B8" s="47"/>
      <c r="C8" s="47"/>
      <c r="D8" s="47"/>
      <c r="E8" s="47"/>
      <c r="F8" s="47"/>
    </row>
    <row r="9" spans="1:7" ht="31.5">
      <c r="A9" s="15" t="s">
        <v>0</v>
      </c>
      <c r="B9" s="16" t="s">
        <v>1</v>
      </c>
      <c r="C9" s="16" t="s">
        <v>2</v>
      </c>
      <c r="D9" s="17" t="s">
        <v>99</v>
      </c>
      <c r="E9" s="17" t="s">
        <v>100</v>
      </c>
      <c r="F9" s="17" t="s">
        <v>98</v>
      </c>
      <c r="G9" s="2"/>
    </row>
    <row r="10" spans="1:6" ht="30.75" customHeight="1">
      <c r="A10" s="54" t="s">
        <v>30</v>
      </c>
      <c r="B10" s="20" t="s">
        <v>3</v>
      </c>
      <c r="C10" s="5" t="s">
        <v>4</v>
      </c>
      <c r="D10" s="6">
        <f>D11+D14</f>
        <v>5635.8</v>
      </c>
      <c r="E10" s="6"/>
      <c r="F10" s="6">
        <f>D10</f>
        <v>5635.8</v>
      </c>
    </row>
    <row r="11" spans="1:6" ht="31.5">
      <c r="A11" s="18" t="s">
        <v>6</v>
      </c>
      <c r="B11" s="4" t="s">
        <v>5</v>
      </c>
      <c r="C11" s="5" t="s">
        <v>4</v>
      </c>
      <c r="D11" s="6">
        <f>ROUND(D12*D13/1000,2)</f>
        <v>1888.91</v>
      </c>
      <c r="E11" s="6"/>
      <c r="F11" s="6">
        <f aca="true" t="shared" si="0" ref="F11:F19">D11</f>
        <v>1888.91</v>
      </c>
    </row>
    <row r="12" spans="1:6" ht="15.75">
      <c r="A12" s="18" t="s">
        <v>9</v>
      </c>
      <c r="B12" s="5" t="s">
        <v>10</v>
      </c>
      <c r="C12" s="5" t="s">
        <v>11</v>
      </c>
      <c r="D12" s="6">
        <v>732</v>
      </c>
      <c r="E12" s="6"/>
      <c r="F12" s="6">
        <f t="shared" si="0"/>
        <v>732</v>
      </c>
    </row>
    <row r="13" spans="1:6" ht="15.75">
      <c r="A13" s="18" t="s">
        <v>8</v>
      </c>
      <c r="B13" s="5" t="s">
        <v>12</v>
      </c>
      <c r="C13" s="5" t="s">
        <v>19</v>
      </c>
      <c r="D13" s="6">
        <v>2580.48</v>
      </c>
      <c r="E13" s="6"/>
      <c r="F13" s="6">
        <f t="shared" si="0"/>
        <v>2580.48</v>
      </c>
    </row>
    <row r="14" spans="1:6" ht="31.5">
      <c r="A14" s="18" t="s">
        <v>7</v>
      </c>
      <c r="B14" s="4" t="s">
        <v>13</v>
      </c>
      <c r="C14" s="5" t="s">
        <v>4</v>
      </c>
      <c r="D14" s="6">
        <v>3746.89</v>
      </c>
      <c r="E14" s="6"/>
      <c r="F14" s="6">
        <f t="shared" si="0"/>
        <v>3746.89</v>
      </c>
    </row>
    <row r="15" spans="1:6" ht="15.75">
      <c r="A15" s="18" t="s">
        <v>14</v>
      </c>
      <c r="B15" s="5" t="s">
        <v>10</v>
      </c>
      <c r="C15" s="5" t="s">
        <v>11</v>
      </c>
      <c r="D15" s="6">
        <v>1416.5</v>
      </c>
      <c r="E15" s="6"/>
      <c r="F15" s="6">
        <f t="shared" si="0"/>
        <v>1416.5</v>
      </c>
    </row>
    <row r="16" spans="1:6" ht="15.75">
      <c r="A16" s="18" t="s">
        <v>15</v>
      </c>
      <c r="B16" s="5" t="s">
        <v>12</v>
      </c>
      <c r="C16" s="5" t="s">
        <v>19</v>
      </c>
      <c r="D16" s="6">
        <v>2645.18</v>
      </c>
      <c r="E16" s="6"/>
      <c r="F16" s="6">
        <f t="shared" si="0"/>
        <v>2645.18</v>
      </c>
    </row>
    <row r="17" spans="1:6" ht="15.75">
      <c r="A17" s="54" t="s">
        <v>31</v>
      </c>
      <c r="B17" s="21" t="s">
        <v>16</v>
      </c>
      <c r="C17" s="5" t="s">
        <v>4</v>
      </c>
      <c r="D17" s="6">
        <v>1727.76</v>
      </c>
      <c r="E17" s="6"/>
      <c r="F17" s="6">
        <f t="shared" si="0"/>
        <v>1727.76</v>
      </c>
    </row>
    <row r="18" spans="1:6" ht="15.75">
      <c r="A18" s="18" t="s">
        <v>17</v>
      </c>
      <c r="B18" s="5" t="s">
        <v>10</v>
      </c>
      <c r="C18" s="5" t="s">
        <v>20</v>
      </c>
      <c r="D18" s="6">
        <v>713.385</v>
      </c>
      <c r="E18" s="6"/>
      <c r="F18" s="6">
        <f t="shared" si="0"/>
        <v>713.385</v>
      </c>
    </row>
    <row r="19" spans="1:6" ht="15.75">
      <c r="A19" s="18" t="s">
        <v>18</v>
      </c>
      <c r="B19" s="5" t="s">
        <v>12</v>
      </c>
      <c r="C19" s="5" t="s">
        <v>77</v>
      </c>
      <c r="D19" s="19">
        <v>2.4219</v>
      </c>
      <c r="E19" s="6"/>
      <c r="F19" s="6">
        <f t="shared" si="0"/>
        <v>2.4219</v>
      </c>
    </row>
    <row r="20" spans="1:6" ht="15.75">
      <c r="A20" s="54" t="s">
        <v>32</v>
      </c>
      <c r="B20" s="21" t="s">
        <v>21</v>
      </c>
      <c r="C20" s="5" t="s">
        <v>4</v>
      </c>
      <c r="D20" s="6">
        <v>177.58</v>
      </c>
      <c r="E20" s="6">
        <v>236.69</v>
      </c>
      <c r="F20" s="6">
        <f>D20+E20</f>
        <v>414.27</v>
      </c>
    </row>
    <row r="21" spans="1:6" ht="15.75">
      <c r="A21" s="18" t="s">
        <v>22</v>
      </c>
      <c r="B21" s="5" t="s">
        <v>10</v>
      </c>
      <c r="C21" s="5" t="s">
        <v>24</v>
      </c>
      <c r="D21" s="7">
        <v>11.546</v>
      </c>
      <c r="E21" s="19">
        <v>15.3896</v>
      </c>
      <c r="F21" s="7">
        <f>D21+E21</f>
        <v>26.9356</v>
      </c>
    </row>
    <row r="22" spans="1:6" ht="15.75">
      <c r="A22" s="18" t="s">
        <v>23</v>
      </c>
      <c r="B22" s="5" t="s">
        <v>12</v>
      </c>
      <c r="C22" s="5" t="s">
        <v>25</v>
      </c>
      <c r="D22" s="6">
        <v>15.38</v>
      </c>
      <c r="E22" s="6">
        <v>15.38</v>
      </c>
      <c r="F22" s="6">
        <f>F20/F21</f>
        <v>15.380017523277743</v>
      </c>
    </row>
    <row r="23" spans="1:6" ht="15.75">
      <c r="A23" s="18" t="s">
        <v>104</v>
      </c>
      <c r="B23" s="5" t="s">
        <v>103</v>
      </c>
      <c r="C23" s="5" t="s">
        <v>4</v>
      </c>
      <c r="D23" s="6">
        <v>91.68</v>
      </c>
      <c r="E23" s="6">
        <v>122.19</v>
      </c>
      <c r="F23" s="6"/>
    </row>
    <row r="24" spans="1:6" ht="15.75">
      <c r="A24" s="18" t="s">
        <v>108</v>
      </c>
      <c r="B24" s="5" t="s">
        <v>10</v>
      </c>
      <c r="C24" s="5" t="s">
        <v>24</v>
      </c>
      <c r="D24" s="7">
        <v>11.546</v>
      </c>
      <c r="E24" s="19">
        <v>15.3896</v>
      </c>
      <c r="F24" s="6"/>
    </row>
    <row r="25" spans="1:6" ht="15.75">
      <c r="A25" s="18" t="s">
        <v>105</v>
      </c>
      <c r="B25" s="5" t="s">
        <v>12</v>
      </c>
      <c r="C25" s="5" t="s">
        <v>25</v>
      </c>
      <c r="D25" s="6">
        <v>7.94</v>
      </c>
      <c r="E25" s="6">
        <v>7.94</v>
      </c>
      <c r="F25" s="6"/>
    </row>
    <row r="26" spans="1:6" ht="15.75">
      <c r="A26" s="54" t="s">
        <v>33</v>
      </c>
      <c r="B26" s="21" t="s">
        <v>106</v>
      </c>
      <c r="C26" s="5" t="s">
        <v>4</v>
      </c>
      <c r="D26" s="6">
        <v>24.63</v>
      </c>
      <c r="E26" s="6"/>
      <c r="F26" s="6"/>
    </row>
    <row r="27" spans="1:6" ht="15.75">
      <c r="A27" s="18" t="s">
        <v>107</v>
      </c>
      <c r="B27" s="5" t="s">
        <v>110</v>
      </c>
      <c r="C27" s="5" t="s">
        <v>111</v>
      </c>
      <c r="D27" s="6">
        <v>5025</v>
      </c>
      <c r="E27" s="6"/>
      <c r="F27" s="6"/>
    </row>
    <row r="28" spans="1:6" ht="15.75">
      <c r="A28" s="18" t="s">
        <v>109</v>
      </c>
      <c r="B28" s="5" t="s">
        <v>12</v>
      </c>
      <c r="C28" s="5" t="s">
        <v>112</v>
      </c>
      <c r="D28" s="6">
        <v>4.9</v>
      </c>
      <c r="E28" s="6"/>
      <c r="F28" s="6"/>
    </row>
    <row r="29" spans="1:6" ht="15.75">
      <c r="A29" s="54" t="s">
        <v>34</v>
      </c>
      <c r="B29" s="21" t="s">
        <v>26</v>
      </c>
      <c r="C29" s="5" t="s">
        <v>4</v>
      </c>
      <c r="D29" s="6">
        <v>2653.59</v>
      </c>
      <c r="E29" s="6">
        <v>794.73</v>
      </c>
      <c r="F29" s="6">
        <f>D29+E29</f>
        <v>3448.32</v>
      </c>
    </row>
    <row r="30" spans="1:6" ht="15.75">
      <c r="A30" s="18" t="s">
        <v>27</v>
      </c>
      <c r="B30" s="5" t="s">
        <v>29</v>
      </c>
      <c r="C30" s="5" t="s">
        <v>36</v>
      </c>
      <c r="D30" s="8">
        <v>14</v>
      </c>
      <c r="E30" s="8">
        <v>5</v>
      </c>
      <c r="F30" s="8">
        <f aca="true" t="shared" si="1" ref="F30:F47">D30+E30</f>
        <v>19</v>
      </c>
    </row>
    <row r="31" spans="1:6" ht="15.75">
      <c r="A31" s="18" t="s">
        <v>78</v>
      </c>
      <c r="B31" s="5" t="s">
        <v>79</v>
      </c>
      <c r="C31" s="5" t="s">
        <v>84</v>
      </c>
      <c r="D31" s="6">
        <f>D29/D30/12*1000</f>
        <v>15795.178571428572</v>
      </c>
      <c r="E31" s="6">
        <f>E29/E30/12*1000</f>
        <v>13245.5</v>
      </c>
      <c r="F31" s="6">
        <f>F29/F30/12*1000</f>
        <v>15124.21052631579</v>
      </c>
    </row>
    <row r="32" spans="1:6" ht="15.75">
      <c r="A32" s="54" t="s">
        <v>35</v>
      </c>
      <c r="B32" s="21" t="s">
        <v>28</v>
      </c>
      <c r="C32" s="5" t="s">
        <v>4</v>
      </c>
      <c r="D32" s="6">
        <v>764.23</v>
      </c>
      <c r="E32" s="6">
        <v>228.88</v>
      </c>
      <c r="F32" s="6">
        <f t="shared" si="1"/>
        <v>993.11</v>
      </c>
    </row>
    <row r="33" spans="1:6" ht="15.75">
      <c r="A33" s="54" t="s">
        <v>37</v>
      </c>
      <c r="B33" s="21" t="s">
        <v>38</v>
      </c>
      <c r="C33" s="5" t="s">
        <v>4</v>
      </c>
      <c r="D33" s="6">
        <v>426.12</v>
      </c>
      <c r="E33" s="6">
        <v>15.25</v>
      </c>
      <c r="F33" s="6">
        <f t="shared" si="1"/>
        <v>441.37</v>
      </c>
    </row>
    <row r="34" spans="1:6" ht="15.75">
      <c r="A34" s="54" t="s">
        <v>39</v>
      </c>
      <c r="B34" s="21" t="s">
        <v>40</v>
      </c>
      <c r="C34" s="5" t="s">
        <v>4</v>
      </c>
      <c r="D34" s="6">
        <v>193.43</v>
      </c>
      <c r="E34" s="6">
        <v>166.66</v>
      </c>
      <c r="F34" s="6">
        <f t="shared" si="1"/>
        <v>360.09000000000003</v>
      </c>
    </row>
    <row r="35" spans="1:6" ht="15.75">
      <c r="A35" s="54" t="s">
        <v>41</v>
      </c>
      <c r="B35" s="21" t="s">
        <v>113</v>
      </c>
      <c r="C35" s="5" t="s">
        <v>4</v>
      </c>
      <c r="D35" s="6">
        <v>496.88</v>
      </c>
      <c r="E35" s="6">
        <v>148.81</v>
      </c>
      <c r="F35" s="6">
        <f t="shared" si="1"/>
        <v>645.69</v>
      </c>
    </row>
    <row r="36" spans="1:6" ht="15.75">
      <c r="A36" s="3"/>
      <c r="B36" s="5" t="s">
        <v>114</v>
      </c>
      <c r="C36" s="5"/>
      <c r="D36" s="6">
        <v>356.32</v>
      </c>
      <c r="E36" s="6">
        <v>106.72</v>
      </c>
      <c r="F36" s="6">
        <v>463.04</v>
      </c>
    </row>
    <row r="37" spans="1:6" ht="15.75">
      <c r="A37" s="3"/>
      <c r="B37" s="5" t="s">
        <v>115</v>
      </c>
      <c r="C37" s="5"/>
      <c r="D37" s="6">
        <v>102.62</v>
      </c>
      <c r="E37" s="6">
        <v>30.73</v>
      </c>
      <c r="F37" s="6">
        <v>133.35</v>
      </c>
    </row>
    <row r="38" spans="1:7" ht="30.75" customHeight="1">
      <c r="A38" s="15" t="s">
        <v>0</v>
      </c>
      <c r="B38" s="16" t="s">
        <v>1</v>
      </c>
      <c r="C38" s="16" t="s">
        <v>2</v>
      </c>
      <c r="D38" s="17" t="s">
        <v>99</v>
      </c>
      <c r="E38" s="17" t="s">
        <v>100</v>
      </c>
      <c r="F38" s="17" t="s">
        <v>98</v>
      </c>
      <c r="G38" s="2"/>
    </row>
    <row r="39" spans="1:6" ht="15.75">
      <c r="A39" s="54" t="s">
        <v>42</v>
      </c>
      <c r="B39" s="21" t="s">
        <v>116</v>
      </c>
      <c r="C39" s="5" t="s">
        <v>4</v>
      </c>
      <c r="D39" s="6">
        <v>513.04</v>
      </c>
      <c r="E39" s="6">
        <v>153.65</v>
      </c>
      <c r="F39" s="6">
        <f t="shared" si="1"/>
        <v>666.6899999999999</v>
      </c>
    </row>
    <row r="40" spans="1:6" ht="15.75">
      <c r="A40" s="18"/>
      <c r="B40" s="5" t="s">
        <v>114</v>
      </c>
      <c r="C40" s="5"/>
      <c r="D40" s="6">
        <v>336.06</v>
      </c>
      <c r="E40" s="6">
        <v>100.64</v>
      </c>
      <c r="F40" s="6">
        <v>436.7</v>
      </c>
    </row>
    <row r="41" spans="1:6" ht="15.75">
      <c r="A41" s="18"/>
      <c r="B41" s="5" t="s">
        <v>115</v>
      </c>
      <c r="C41" s="5"/>
      <c r="D41" s="6">
        <v>96.79</v>
      </c>
      <c r="E41" s="6">
        <v>28.98</v>
      </c>
      <c r="F41" s="6">
        <v>125.77</v>
      </c>
    </row>
    <row r="42" spans="1:6" ht="15.75">
      <c r="A42" s="18" t="s">
        <v>43</v>
      </c>
      <c r="B42" s="53" t="s">
        <v>45</v>
      </c>
      <c r="C42" s="5" t="s">
        <v>4</v>
      </c>
      <c r="D42" s="8">
        <v>0</v>
      </c>
      <c r="E42" s="8">
        <v>0</v>
      </c>
      <c r="F42" s="6">
        <f t="shared" si="1"/>
        <v>0</v>
      </c>
    </row>
    <row r="43" spans="1:6" ht="15.75">
      <c r="A43" s="18" t="s">
        <v>44</v>
      </c>
      <c r="B43" s="5" t="s">
        <v>47</v>
      </c>
      <c r="C43" s="5" t="s">
        <v>4</v>
      </c>
      <c r="D43" s="8">
        <v>0</v>
      </c>
      <c r="E43" s="8">
        <v>0</v>
      </c>
      <c r="F43" s="6">
        <f t="shared" si="1"/>
        <v>0</v>
      </c>
    </row>
    <row r="44" spans="1:6" ht="31.5" customHeight="1">
      <c r="A44" s="18" t="s">
        <v>46</v>
      </c>
      <c r="B44" s="9" t="s">
        <v>49</v>
      </c>
      <c r="C44" s="5" t="s">
        <v>4</v>
      </c>
      <c r="D44" s="6">
        <v>0</v>
      </c>
      <c r="E44" s="6">
        <v>0</v>
      </c>
      <c r="F44" s="6">
        <f t="shared" si="1"/>
        <v>0</v>
      </c>
    </row>
    <row r="45" spans="1:6" ht="15.75">
      <c r="A45" s="55" t="s">
        <v>48</v>
      </c>
      <c r="B45" s="22" t="s">
        <v>51</v>
      </c>
      <c r="C45" s="12" t="s">
        <v>4</v>
      </c>
      <c r="D45" s="13">
        <f>D10+D17+D20+D23+D26+D29+D32+D33+D34+D35+D39</f>
        <v>12704.740000000002</v>
      </c>
      <c r="E45" s="13">
        <f>E10+E17+E20+E23+E26+E29+E32+E33+E34+E35+E39</f>
        <v>1866.8600000000004</v>
      </c>
      <c r="F45" s="13">
        <f t="shared" si="1"/>
        <v>14571.600000000002</v>
      </c>
    </row>
    <row r="46" spans="1:6" ht="15.75">
      <c r="A46" s="18" t="s">
        <v>50</v>
      </c>
      <c r="B46" s="5" t="s">
        <v>117</v>
      </c>
      <c r="C46" s="5" t="s">
        <v>4</v>
      </c>
      <c r="D46" s="6">
        <v>71.8</v>
      </c>
      <c r="E46" s="6"/>
      <c r="F46" s="6">
        <f t="shared" si="1"/>
        <v>71.8</v>
      </c>
    </row>
    <row r="47" spans="1:6" ht="15.75">
      <c r="A47" s="41" t="s">
        <v>52</v>
      </c>
      <c r="B47" s="12" t="s">
        <v>118</v>
      </c>
      <c r="C47" s="12" t="s">
        <v>4</v>
      </c>
      <c r="D47" s="13">
        <f>D45+D46</f>
        <v>12776.54</v>
      </c>
      <c r="E47" s="13">
        <f>E45+E46</f>
        <v>1866.8600000000004</v>
      </c>
      <c r="F47" s="13">
        <f t="shared" si="1"/>
        <v>14643.400000000001</v>
      </c>
    </row>
    <row r="48" spans="1:6" ht="15.75">
      <c r="A48" s="18" t="s">
        <v>53</v>
      </c>
      <c r="B48" s="5" t="s">
        <v>54</v>
      </c>
      <c r="C48" s="5" t="s">
        <v>57</v>
      </c>
      <c r="D48" s="7">
        <v>16.794</v>
      </c>
      <c r="E48" s="6"/>
      <c r="F48" s="6"/>
    </row>
    <row r="49" spans="1:6" ht="15.75">
      <c r="A49" s="18" t="s">
        <v>55</v>
      </c>
      <c r="B49" s="5" t="s">
        <v>56</v>
      </c>
      <c r="C49" s="5" t="s">
        <v>57</v>
      </c>
      <c r="D49" s="7">
        <v>16.794</v>
      </c>
      <c r="E49" s="6"/>
      <c r="F49" s="6"/>
    </row>
    <row r="50" spans="1:6" ht="15.75">
      <c r="A50" s="18" t="s">
        <v>58</v>
      </c>
      <c r="B50" s="5" t="s">
        <v>59</v>
      </c>
      <c r="C50" s="5" t="s">
        <v>57</v>
      </c>
      <c r="D50" s="6"/>
      <c r="E50" s="19">
        <v>1.0056</v>
      </c>
      <c r="F50" s="6"/>
    </row>
    <row r="51" spans="1:6" ht="15.75">
      <c r="A51" s="18"/>
      <c r="B51" s="5" t="s">
        <v>60</v>
      </c>
      <c r="C51" s="5" t="s">
        <v>63</v>
      </c>
      <c r="D51" s="6"/>
      <c r="E51" s="8">
        <v>6</v>
      </c>
      <c r="F51" s="6"/>
    </row>
    <row r="52" spans="1:6" ht="15.75">
      <c r="A52" s="18" t="s">
        <v>61</v>
      </c>
      <c r="B52" s="5" t="s">
        <v>62</v>
      </c>
      <c r="C52" s="5" t="s">
        <v>57</v>
      </c>
      <c r="D52" s="6"/>
      <c r="E52" s="19">
        <v>15.7881</v>
      </c>
      <c r="F52" s="6"/>
    </row>
    <row r="53" spans="1:6" ht="15.75">
      <c r="A53" s="18" t="s">
        <v>64</v>
      </c>
      <c r="B53" s="5" t="s">
        <v>65</v>
      </c>
      <c r="C53" s="5" t="s">
        <v>57</v>
      </c>
      <c r="D53" s="6"/>
      <c r="E53" s="19">
        <v>11.5928</v>
      </c>
      <c r="F53" s="6"/>
    </row>
    <row r="54" spans="1:6" ht="15.75">
      <c r="A54" s="18" t="s">
        <v>68</v>
      </c>
      <c r="B54" s="5" t="s">
        <v>66</v>
      </c>
      <c r="C54" s="5" t="s">
        <v>57</v>
      </c>
      <c r="D54" s="6"/>
      <c r="E54" s="19">
        <v>0.2345</v>
      </c>
      <c r="F54" s="6"/>
    </row>
    <row r="55" spans="1:6" ht="15.75">
      <c r="A55" s="18" t="s">
        <v>69</v>
      </c>
      <c r="B55" s="5" t="s">
        <v>67</v>
      </c>
      <c r="C55" s="5" t="s">
        <v>57</v>
      </c>
      <c r="D55" s="6"/>
      <c r="E55" s="19">
        <v>3.0809</v>
      </c>
      <c r="F55" s="6"/>
    </row>
    <row r="56" spans="1:6" ht="15.75">
      <c r="A56" s="18" t="s">
        <v>70</v>
      </c>
      <c r="B56" s="5" t="s">
        <v>71</v>
      </c>
      <c r="C56" s="5" t="s">
        <v>57</v>
      </c>
      <c r="D56" s="6"/>
      <c r="E56" s="19">
        <v>0.8799</v>
      </c>
      <c r="F56" s="6"/>
    </row>
    <row r="57" spans="1:6" ht="15.75">
      <c r="A57" s="18" t="s">
        <v>72</v>
      </c>
      <c r="B57" s="5" t="s">
        <v>73</v>
      </c>
      <c r="C57" s="5" t="s">
        <v>74</v>
      </c>
      <c r="D57" s="6">
        <f>D45/D49</f>
        <v>756.5047040609742</v>
      </c>
      <c r="E57" s="6">
        <f>E45/E52</f>
        <v>118.24475396026124</v>
      </c>
      <c r="F57" s="6">
        <f>D57+E57</f>
        <v>874.7494580212355</v>
      </c>
    </row>
    <row r="58" spans="1:6" ht="15.75">
      <c r="A58" s="41" t="s">
        <v>75</v>
      </c>
      <c r="B58" s="12" t="s">
        <v>76</v>
      </c>
      <c r="C58" s="12" t="s">
        <v>74</v>
      </c>
      <c r="D58" s="13">
        <f>ROUNDDOWN(D47/D49,2)</f>
        <v>760.78</v>
      </c>
      <c r="E58" s="13">
        <f>ROUND(E47/E52,2)</f>
        <v>118.24</v>
      </c>
      <c r="F58" s="13">
        <f>E58+D58</f>
        <v>879.02</v>
      </c>
    </row>
    <row r="60" spans="1:6" ht="15.75" hidden="1">
      <c r="A60" s="69" t="s">
        <v>134</v>
      </c>
      <c r="B60" s="69"/>
      <c r="C60" s="69"/>
      <c r="D60" s="69"/>
      <c r="E60" s="69"/>
      <c r="F60" s="69"/>
    </row>
    <row r="61" spans="1:6" ht="15.75" hidden="1">
      <c r="A61" s="64" t="s">
        <v>85</v>
      </c>
      <c r="B61" s="64"/>
      <c r="C61" s="64"/>
      <c r="D61" s="14" t="s">
        <v>2</v>
      </c>
      <c r="E61" s="60" t="s">
        <v>86</v>
      </c>
      <c r="F61" s="60"/>
    </row>
    <row r="62" spans="1:6" ht="15.75" hidden="1">
      <c r="A62" s="61" t="s">
        <v>87</v>
      </c>
      <c r="B62" s="61"/>
      <c r="C62" s="61"/>
      <c r="D62" s="6" t="s">
        <v>74</v>
      </c>
      <c r="E62" s="60">
        <f>D47/D49</f>
        <v>760.7800404906515</v>
      </c>
      <c r="F62" s="60"/>
    </row>
    <row r="63" spans="1:6" ht="15.75" hidden="1">
      <c r="A63" s="61" t="s">
        <v>88</v>
      </c>
      <c r="B63" s="61"/>
      <c r="C63" s="61"/>
      <c r="D63" s="6" t="s">
        <v>74</v>
      </c>
      <c r="E63" s="60">
        <f>D10/D49</f>
        <v>335.5841371918542</v>
      </c>
      <c r="F63" s="60"/>
    </row>
    <row r="64" spans="1:6" ht="15.75" hidden="1">
      <c r="A64" s="61" t="s">
        <v>89</v>
      </c>
      <c r="B64" s="61"/>
      <c r="C64" s="61"/>
      <c r="D64" s="6" t="s">
        <v>74</v>
      </c>
      <c r="E64" s="60">
        <v>0</v>
      </c>
      <c r="F64" s="60"/>
    </row>
    <row r="65" spans="1:6" ht="15.75" hidden="1">
      <c r="A65" s="61" t="s">
        <v>90</v>
      </c>
      <c r="B65" s="61"/>
      <c r="C65" s="61"/>
      <c r="D65" s="6" t="s">
        <v>74</v>
      </c>
      <c r="E65" s="60">
        <f>(D47-D10)/D49</f>
        <v>425.1959032987972</v>
      </c>
      <c r="F65" s="60"/>
    </row>
    <row r="66" spans="1:6" ht="15.75" hidden="1">
      <c r="A66" s="61" t="s">
        <v>91</v>
      </c>
      <c r="B66" s="61"/>
      <c r="C66" s="61"/>
      <c r="D66" s="6" t="s">
        <v>74</v>
      </c>
      <c r="E66" s="60">
        <f>E67+E68</f>
        <v>166.7015289184512</v>
      </c>
      <c r="F66" s="60"/>
    </row>
    <row r="67" spans="1:6" ht="15.75" hidden="1">
      <c r="A67" s="61" t="s">
        <v>92</v>
      </c>
      <c r="B67" s="61"/>
      <c r="C67" s="61"/>
      <c r="D67" s="6" t="s">
        <v>74</v>
      </c>
      <c r="E67" s="60">
        <f>E47/E52</f>
        <v>118.24475396026124</v>
      </c>
      <c r="F67" s="60"/>
    </row>
    <row r="68" spans="1:6" ht="15.75" hidden="1">
      <c r="A68" s="61" t="s">
        <v>93</v>
      </c>
      <c r="B68" s="61"/>
      <c r="C68" s="61"/>
      <c r="D68" s="6" t="s">
        <v>74</v>
      </c>
      <c r="E68" s="60">
        <f>D47/D49*E50/E52</f>
        <v>48.456774958189975</v>
      </c>
      <c r="F68" s="60"/>
    </row>
    <row r="69" spans="1:6" ht="15.75" hidden="1">
      <c r="A69" s="61" t="s">
        <v>94</v>
      </c>
      <c r="B69" s="61"/>
      <c r="C69" s="61"/>
      <c r="D69" s="6" t="s">
        <v>74</v>
      </c>
      <c r="E69" s="60">
        <f>E62+E66</f>
        <v>927.4815694091027</v>
      </c>
      <c r="F69" s="60"/>
    </row>
    <row r="70" spans="1:6" ht="15.75" hidden="1">
      <c r="A70" s="61" t="s">
        <v>95</v>
      </c>
      <c r="B70" s="61"/>
      <c r="C70" s="61"/>
      <c r="D70" s="6" t="s">
        <v>74</v>
      </c>
      <c r="E70" s="60">
        <v>0</v>
      </c>
      <c r="F70" s="60"/>
    </row>
    <row r="71" spans="1:6" ht="15.75" hidden="1">
      <c r="A71" s="61" t="s">
        <v>96</v>
      </c>
      <c r="B71" s="61"/>
      <c r="C71" s="61"/>
      <c r="D71" s="6" t="s">
        <v>74</v>
      </c>
      <c r="E71" s="60">
        <v>0</v>
      </c>
      <c r="F71" s="60"/>
    </row>
    <row r="72" spans="1:6" ht="15.75" hidden="1">
      <c r="A72" s="62" t="s">
        <v>97</v>
      </c>
      <c r="B72" s="62"/>
      <c r="C72" s="62"/>
      <c r="D72" s="13" t="s">
        <v>74</v>
      </c>
      <c r="E72" s="63">
        <f>E69</f>
        <v>927.4815694091027</v>
      </c>
      <c r="F72" s="63"/>
    </row>
    <row r="73" spans="1:6" ht="31.5" customHeight="1">
      <c r="A73" s="31" t="s">
        <v>141</v>
      </c>
      <c r="B73" s="68" t="s">
        <v>80</v>
      </c>
      <c r="C73" s="68"/>
      <c r="D73" s="68"/>
      <c r="E73" s="34" t="s">
        <v>2</v>
      </c>
      <c r="F73" s="30" t="s">
        <v>160</v>
      </c>
    </row>
    <row r="74" spans="1:6" ht="15.75">
      <c r="A74" s="18" t="s">
        <v>124</v>
      </c>
      <c r="B74" s="58" t="s">
        <v>152</v>
      </c>
      <c r="C74" s="58"/>
      <c r="D74" s="58"/>
      <c r="E74" s="27" t="s">
        <v>4</v>
      </c>
      <c r="F74" s="32">
        <v>-864</v>
      </c>
    </row>
    <row r="75" spans="1:6" ht="15.75">
      <c r="A75" s="18" t="s">
        <v>125</v>
      </c>
      <c r="B75" s="58" t="s">
        <v>153</v>
      </c>
      <c r="C75" s="58"/>
      <c r="D75" s="58"/>
      <c r="E75" s="27" t="s">
        <v>4</v>
      </c>
      <c r="F75" s="32">
        <v>-864</v>
      </c>
    </row>
    <row r="76" spans="1:6" ht="15.75">
      <c r="A76" s="59" t="s">
        <v>126</v>
      </c>
      <c r="B76" s="58" t="s">
        <v>154</v>
      </c>
      <c r="C76" s="58"/>
      <c r="D76" s="58"/>
      <c r="E76" s="58"/>
      <c r="F76" s="58"/>
    </row>
    <row r="77" spans="1:6" ht="30" customHeight="1">
      <c r="A77" s="59"/>
      <c r="B77" s="57" t="s">
        <v>130</v>
      </c>
      <c r="C77" s="57"/>
      <c r="D77" s="57"/>
      <c r="E77" s="27" t="s">
        <v>4</v>
      </c>
      <c r="F77" s="28">
        <v>9279.81</v>
      </c>
    </row>
    <row r="78" spans="1:6" ht="15.75">
      <c r="A78" s="59"/>
      <c r="B78" s="58" t="s">
        <v>128</v>
      </c>
      <c r="C78" s="58"/>
      <c r="D78" s="58"/>
      <c r="E78" s="27" t="s">
        <v>4</v>
      </c>
      <c r="F78" s="28">
        <v>32.25</v>
      </c>
    </row>
    <row r="79" spans="1:6" ht="15.75">
      <c r="A79" s="59"/>
      <c r="B79" s="58" t="s">
        <v>129</v>
      </c>
      <c r="C79" s="58"/>
      <c r="D79" s="58"/>
      <c r="E79" s="27" t="s">
        <v>4</v>
      </c>
      <c r="F79" s="28">
        <v>0</v>
      </c>
    </row>
    <row r="80" spans="1:6" ht="30.75" customHeight="1">
      <c r="A80" s="59"/>
      <c r="B80" s="57" t="s">
        <v>127</v>
      </c>
      <c r="C80" s="57"/>
      <c r="D80" s="57"/>
      <c r="E80" s="27" t="s">
        <v>4</v>
      </c>
      <c r="F80" s="28">
        <f>F77+F78</f>
        <v>9312.06</v>
      </c>
    </row>
    <row r="81" spans="1:6" ht="32.25" customHeight="1">
      <c r="A81" s="18" t="s">
        <v>131</v>
      </c>
      <c r="B81" s="57" t="s">
        <v>155</v>
      </c>
      <c r="C81" s="57"/>
      <c r="D81" s="57"/>
      <c r="E81" s="57"/>
      <c r="F81" s="57"/>
    </row>
    <row r="82" spans="1:6" ht="15.75">
      <c r="A82" s="18" t="s">
        <v>132</v>
      </c>
      <c r="B82" s="58" t="s">
        <v>156</v>
      </c>
      <c r="C82" s="58"/>
      <c r="D82" s="58"/>
      <c r="E82" s="27" t="s">
        <v>81</v>
      </c>
      <c r="F82" s="28">
        <v>8.6</v>
      </c>
    </row>
    <row r="83" spans="1:6" ht="15.75">
      <c r="A83" s="18" t="s">
        <v>133</v>
      </c>
      <c r="B83" s="58" t="s">
        <v>157</v>
      </c>
      <c r="C83" s="58"/>
      <c r="D83" s="58"/>
      <c r="E83" s="27" t="s">
        <v>81</v>
      </c>
      <c r="F83" s="28">
        <v>3.8</v>
      </c>
    </row>
    <row r="84" spans="1:6" ht="15.75">
      <c r="A84" s="18" t="s">
        <v>135</v>
      </c>
      <c r="B84" s="44" t="s">
        <v>158</v>
      </c>
      <c r="C84" s="45"/>
      <c r="D84" s="49"/>
      <c r="E84" s="27" t="s">
        <v>57</v>
      </c>
      <c r="F84" s="35">
        <v>16.794</v>
      </c>
    </row>
    <row r="85" spans="1:6" ht="15.75">
      <c r="A85" s="18" t="s">
        <v>136</v>
      </c>
      <c r="B85" s="58" t="s">
        <v>137</v>
      </c>
      <c r="C85" s="58"/>
      <c r="D85" s="58"/>
      <c r="E85" s="27" t="s">
        <v>57</v>
      </c>
      <c r="F85" s="28">
        <v>0</v>
      </c>
    </row>
    <row r="86" spans="1:6" ht="15.75">
      <c r="A86" s="59" t="s">
        <v>138</v>
      </c>
      <c r="B86" s="58" t="s">
        <v>159</v>
      </c>
      <c r="C86" s="58"/>
      <c r="D86" s="58"/>
      <c r="E86" s="27" t="s">
        <v>57</v>
      </c>
      <c r="F86" s="52">
        <v>4.1953</v>
      </c>
    </row>
    <row r="87" spans="1:6" ht="32.25" customHeight="1">
      <c r="A87" s="59"/>
      <c r="B87" s="48" t="s">
        <v>139</v>
      </c>
      <c r="C87" s="48"/>
      <c r="D87" s="48"/>
      <c r="E87" s="27" t="s">
        <v>57</v>
      </c>
      <c r="F87" s="52">
        <v>0.4064</v>
      </c>
    </row>
    <row r="88" spans="1:6" ht="32.25" customHeight="1">
      <c r="A88" s="59"/>
      <c r="B88" s="48" t="s">
        <v>140</v>
      </c>
      <c r="C88" s="48"/>
      <c r="D88" s="48"/>
      <c r="E88" s="27" t="s">
        <v>57</v>
      </c>
      <c r="F88" s="52">
        <v>3.7889</v>
      </c>
    </row>
    <row r="89" spans="1:6" ht="15.75">
      <c r="A89" s="18" t="s">
        <v>142</v>
      </c>
      <c r="B89" s="27" t="s">
        <v>143</v>
      </c>
      <c r="C89" s="27"/>
      <c r="D89" s="27"/>
      <c r="E89" s="27"/>
      <c r="F89" s="32">
        <v>6</v>
      </c>
    </row>
    <row r="90" spans="1:6" ht="32.25" customHeight="1">
      <c r="A90" s="18" t="s">
        <v>144</v>
      </c>
      <c r="B90" s="57" t="s">
        <v>198</v>
      </c>
      <c r="C90" s="57"/>
      <c r="D90" s="57"/>
      <c r="E90" s="36" t="s">
        <v>82</v>
      </c>
      <c r="F90" s="29">
        <v>5.8</v>
      </c>
    </row>
    <row r="91" spans="1:6" ht="15.75" customHeight="1">
      <c r="A91" s="18" t="s">
        <v>146</v>
      </c>
      <c r="B91" s="57" t="s">
        <v>167</v>
      </c>
      <c r="C91" s="57"/>
      <c r="D91" s="57"/>
      <c r="E91" s="36" t="s">
        <v>82</v>
      </c>
      <c r="F91" s="33" t="s">
        <v>145</v>
      </c>
    </row>
    <row r="92" spans="1:6" ht="15.75">
      <c r="A92" s="18" t="s">
        <v>147</v>
      </c>
      <c r="B92" s="57" t="s">
        <v>164</v>
      </c>
      <c r="C92" s="57"/>
      <c r="D92" s="57"/>
      <c r="E92" s="4" t="s">
        <v>161</v>
      </c>
      <c r="F92" s="33">
        <v>0</v>
      </c>
    </row>
    <row r="93" spans="1:6" ht="15.75">
      <c r="A93" s="18" t="s">
        <v>148</v>
      </c>
      <c r="B93" s="58" t="s">
        <v>165</v>
      </c>
      <c r="C93" s="58"/>
      <c r="D93" s="58"/>
      <c r="E93" s="4" t="s">
        <v>161</v>
      </c>
      <c r="F93" s="8">
        <v>1</v>
      </c>
    </row>
    <row r="94" spans="1:6" ht="15.75">
      <c r="A94" s="18" t="s">
        <v>149</v>
      </c>
      <c r="B94" s="58" t="s">
        <v>166</v>
      </c>
      <c r="C94" s="58"/>
      <c r="D94" s="58"/>
      <c r="E94" s="4" t="s">
        <v>161</v>
      </c>
      <c r="F94" s="8">
        <v>0</v>
      </c>
    </row>
    <row r="95" spans="1:6" ht="31.5" customHeight="1">
      <c r="A95" s="18" t="s">
        <v>150</v>
      </c>
      <c r="B95" s="57" t="s">
        <v>163</v>
      </c>
      <c r="C95" s="57"/>
      <c r="D95" s="57"/>
      <c r="E95" s="27" t="s">
        <v>162</v>
      </c>
      <c r="F95" s="8">
        <v>19</v>
      </c>
    </row>
    <row r="96" spans="1:6" ht="32.25" customHeight="1">
      <c r="A96" s="18" t="s">
        <v>168</v>
      </c>
      <c r="B96" s="57" t="s">
        <v>169</v>
      </c>
      <c r="C96" s="57"/>
      <c r="D96" s="57"/>
      <c r="E96" s="4" t="s">
        <v>101</v>
      </c>
      <c r="F96" s="6">
        <f>(D12+D15)*1.14/D49</f>
        <v>145.843158270811</v>
      </c>
    </row>
    <row r="97" spans="1:6" ht="31.5">
      <c r="A97" s="18" t="s">
        <v>170</v>
      </c>
      <c r="B97" s="57" t="s">
        <v>171</v>
      </c>
      <c r="C97" s="57"/>
      <c r="D97" s="57"/>
      <c r="E97" s="4" t="s">
        <v>174</v>
      </c>
      <c r="F97" s="6">
        <f>D18/D49</f>
        <v>42.47856377277599</v>
      </c>
    </row>
    <row r="98" spans="1:6" ht="31.5">
      <c r="A98" s="18" t="s">
        <v>172</v>
      </c>
      <c r="B98" s="57" t="s">
        <v>173</v>
      </c>
      <c r="C98" s="57"/>
      <c r="D98" s="57"/>
      <c r="E98" s="4" t="s">
        <v>102</v>
      </c>
      <c r="F98" s="7">
        <f>F21/D49</f>
        <v>1.6038823389305705</v>
      </c>
    </row>
    <row r="99" spans="1:6" ht="49.5" customHeight="1">
      <c r="A99" s="40" t="s">
        <v>193</v>
      </c>
      <c r="B99" s="46" t="s">
        <v>175</v>
      </c>
      <c r="C99" s="46"/>
      <c r="D99" s="46"/>
      <c r="E99" s="46"/>
      <c r="F99" s="46"/>
    </row>
    <row r="100" spans="1:6" ht="31.5" customHeight="1">
      <c r="A100" s="18" t="s">
        <v>176</v>
      </c>
      <c r="B100" s="57" t="s">
        <v>178</v>
      </c>
      <c r="C100" s="57"/>
      <c r="D100" s="57"/>
      <c r="E100" s="57"/>
      <c r="F100" s="36" t="s">
        <v>179</v>
      </c>
    </row>
    <row r="101" spans="1:6" ht="47.25" customHeight="1">
      <c r="A101" s="26" t="s">
        <v>122</v>
      </c>
      <c r="B101" s="57" t="s">
        <v>177</v>
      </c>
      <c r="C101" s="57"/>
      <c r="D101" s="57"/>
      <c r="E101" s="57"/>
      <c r="F101" s="43">
        <v>0</v>
      </c>
    </row>
    <row r="102" spans="1:6" ht="47.25" customHeight="1">
      <c r="A102" s="18" t="s">
        <v>123</v>
      </c>
      <c r="B102" s="57" t="s">
        <v>180</v>
      </c>
      <c r="C102" s="58"/>
      <c r="D102" s="58"/>
      <c r="E102" s="58"/>
      <c r="F102" s="25">
        <v>0</v>
      </c>
    </row>
    <row r="103" spans="1:6" ht="15.75">
      <c r="A103" s="41" t="s">
        <v>194</v>
      </c>
      <c r="B103" s="71" t="s">
        <v>181</v>
      </c>
      <c r="C103" s="71"/>
      <c r="D103" s="71"/>
      <c r="E103" s="71"/>
      <c r="F103" s="71"/>
    </row>
    <row r="104" spans="1:6" ht="15.75">
      <c r="A104" s="18"/>
      <c r="B104" s="73" t="s">
        <v>182</v>
      </c>
      <c r="C104" s="74"/>
      <c r="D104" s="74"/>
      <c r="E104" s="74"/>
      <c r="F104" s="75"/>
    </row>
    <row r="105" spans="1:6" ht="48.75" customHeight="1">
      <c r="A105" s="40" t="s">
        <v>195</v>
      </c>
      <c r="B105" s="72" t="s">
        <v>183</v>
      </c>
      <c r="C105" s="72"/>
      <c r="D105" s="72"/>
      <c r="E105" s="72"/>
      <c r="F105" s="72"/>
    </row>
    <row r="106" spans="1:6" ht="30.75" customHeight="1">
      <c r="A106" s="37"/>
      <c r="B106" s="38"/>
      <c r="C106" s="38" t="s">
        <v>185</v>
      </c>
      <c r="D106" s="38" t="s">
        <v>186</v>
      </c>
      <c r="E106" s="38" t="s">
        <v>187</v>
      </c>
      <c r="F106" s="38" t="s">
        <v>188</v>
      </c>
    </row>
    <row r="107" spans="1:6" ht="47.25">
      <c r="A107" s="26" t="s">
        <v>176</v>
      </c>
      <c r="B107" s="4" t="s">
        <v>184</v>
      </c>
      <c r="C107" s="39">
        <v>0</v>
      </c>
      <c r="D107" s="39">
        <v>0</v>
      </c>
      <c r="E107" s="39">
        <v>0</v>
      </c>
      <c r="F107" s="39">
        <v>0</v>
      </c>
    </row>
    <row r="108" spans="1:6" ht="31.5">
      <c r="A108" s="18" t="s">
        <v>122</v>
      </c>
      <c r="B108" s="4" t="s">
        <v>189</v>
      </c>
      <c r="C108" s="39">
        <v>0</v>
      </c>
      <c r="D108" s="39">
        <v>0</v>
      </c>
      <c r="E108" s="39">
        <v>0</v>
      </c>
      <c r="F108" s="39">
        <v>0</v>
      </c>
    </row>
    <row r="109" spans="1:6" ht="63">
      <c r="A109" s="18" t="s">
        <v>123</v>
      </c>
      <c r="B109" s="4" t="s">
        <v>190</v>
      </c>
      <c r="C109" s="39">
        <v>0</v>
      </c>
      <c r="D109" s="39">
        <v>0</v>
      </c>
      <c r="E109" s="39">
        <v>0</v>
      </c>
      <c r="F109" s="39">
        <v>0</v>
      </c>
    </row>
    <row r="110" spans="1:6" ht="31.5">
      <c r="A110" s="18" t="s">
        <v>191</v>
      </c>
      <c r="B110" s="4" t="s">
        <v>192</v>
      </c>
      <c r="C110" s="51">
        <f>F82-F83</f>
        <v>4.8</v>
      </c>
      <c r="D110" s="51">
        <f>C110</f>
        <v>4.8</v>
      </c>
      <c r="E110" s="51">
        <f>D110</f>
        <v>4.8</v>
      </c>
      <c r="F110" s="51">
        <f>E110</f>
        <v>4.8</v>
      </c>
    </row>
    <row r="112" spans="1:6" ht="15.75" hidden="1">
      <c r="A112" s="56" t="s">
        <v>202</v>
      </c>
      <c r="B112" s="56"/>
      <c r="C112" s="56"/>
      <c r="D112" s="56"/>
      <c r="E112" s="56"/>
      <c r="F112" s="56"/>
    </row>
  </sheetData>
  <mergeCells count="67">
    <mergeCell ref="B95:D95"/>
    <mergeCell ref="B96:D96"/>
    <mergeCell ref="B97:D97"/>
    <mergeCell ref="B98:D98"/>
    <mergeCell ref="B90:D90"/>
    <mergeCell ref="B91:D91"/>
    <mergeCell ref="B92:D92"/>
    <mergeCell ref="B93:D93"/>
    <mergeCell ref="B100:E100"/>
    <mergeCell ref="B94:D94"/>
    <mergeCell ref="A8:F8"/>
    <mergeCell ref="A60:F60"/>
    <mergeCell ref="B86:D86"/>
    <mergeCell ref="B73:D73"/>
    <mergeCell ref="B83:D83"/>
    <mergeCell ref="B85:D85"/>
    <mergeCell ref="B87:D87"/>
    <mergeCell ref="B88:D88"/>
    <mergeCell ref="A1:F1"/>
    <mergeCell ref="E3:F3"/>
    <mergeCell ref="B3:C3"/>
    <mergeCell ref="A7:F7"/>
    <mergeCell ref="C4:F4"/>
    <mergeCell ref="B5:C5"/>
    <mergeCell ref="E5:F5"/>
    <mergeCell ref="A65:C65"/>
    <mergeCell ref="B74:D74"/>
    <mergeCell ref="B75:D75"/>
    <mergeCell ref="B77:D77"/>
    <mergeCell ref="A63:C63"/>
    <mergeCell ref="E63:F63"/>
    <mergeCell ref="A64:C64"/>
    <mergeCell ref="E64:F64"/>
    <mergeCell ref="A61:C61"/>
    <mergeCell ref="E61:F61"/>
    <mergeCell ref="A62:C62"/>
    <mergeCell ref="E62:F62"/>
    <mergeCell ref="E65:F65"/>
    <mergeCell ref="A66:C66"/>
    <mergeCell ref="E66:F66"/>
    <mergeCell ref="A70:C70"/>
    <mergeCell ref="E70:F70"/>
    <mergeCell ref="A67:C67"/>
    <mergeCell ref="E67:F67"/>
    <mergeCell ref="A68:C68"/>
    <mergeCell ref="E68:F68"/>
    <mergeCell ref="A69:C69"/>
    <mergeCell ref="E69:F69"/>
    <mergeCell ref="A76:A80"/>
    <mergeCell ref="B76:F76"/>
    <mergeCell ref="B80:D80"/>
    <mergeCell ref="A71:C71"/>
    <mergeCell ref="E71:F71"/>
    <mergeCell ref="A72:C72"/>
    <mergeCell ref="E72:F72"/>
    <mergeCell ref="B79:D79"/>
    <mergeCell ref="B78:D78"/>
    <mergeCell ref="A112:F112"/>
    <mergeCell ref="B81:F81"/>
    <mergeCell ref="B82:D82"/>
    <mergeCell ref="A86:A88"/>
    <mergeCell ref="B102:E102"/>
    <mergeCell ref="B103:F103"/>
    <mergeCell ref="B105:F105"/>
    <mergeCell ref="B104:F104"/>
    <mergeCell ref="B99:F99"/>
    <mergeCell ref="B101:E101"/>
  </mergeCells>
  <printOptions/>
  <pageMargins left="0.75" right="0.16" top="1" bottom="0.8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ЮСуслова</dc:creator>
  <cp:keywords/>
  <dc:description/>
  <cp:lastModifiedBy>ЮСуслова</cp:lastModifiedBy>
  <cp:lastPrinted>2011-04-08T04:12:09Z</cp:lastPrinted>
  <dcterms:created xsi:type="dcterms:W3CDTF">2010-04-13T09:05:51Z</dcterms:created>
  <dcterms:modified xsi:type="dcterms:W3CDTF">2011-04-08T04:24:24Z</dcterms:modified>
  <cp:category/>
  <cp:version/>
  <cp:contentType/>
  <cp:contentStatus/>
</cp:coreProperties>
</file>